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D:\Büromanagement\Tablet-Projekt\Lernsituationen\LF04-LS05-Angebote vergleichen\"/>
    </mc:Choice>
  </mc:AlternateContent>
  <xr:revisionPtr revIDLastSave="0" documentId="13_ncr:1_{DB83EBB1-53FF-400E-A487-2D9E348A8CDA}" xr6:coauthVersionLast="38" xr6:coauthVersionMax="38" xr10:uidLastSave="{00000000-0000-0000-0000-000000000000}"/>
  <bookViews>
    <workbookView xWindow="120" yWindow="30" windowWidth="21315" windowHeight="10050" activeTab="2" xr2:uid="{00000000-000D-0000-FFFF-FFFF00000000}"/>
  </bookViews>
  <sheets>
    <sheet name="quantitativer Angebotsvergleich" sheetId="2" r:id="rId1"/>
    <sheet name="Lieferantendatei" sheetId="1" r:id="rId2"/>
    <sheet name="qualitativer Angebotsvergleich"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3" l="1"/>
  <c r="D9" i="3"/>
  <c r="F4" i="3"/>
  <c r="F5" i="3"/>
  <c r="F6" i="3"/>
  <c r="F7" i="3"/>
  <c r="F8" i="3"/>
  <c r="F3" i="3"/>
  <c r="D4" i="3"/>
  <c r="D5" i="3"/>
  <c r="D6" i="3"/>
  <c r="D7" i="3"/>
  <c r="D8" i="3"/>
  <c r="D3" i="3"/>
  <c r="B9" i="3"/>
  <c r="I3" i="1"/>
  <c r="I4" i="1"/>
  <c r="I5" i="1"/>
  <c r="I6" i="1"/>
  <c r="I7" i="1"/>
  <c r="I8" i="1"/>
  <c r="I9" i="1"/>
  <c r="I10" i="1"/>
  <c r="I11" i="1"/>
  <c r="I2" i="1"/>
  <c r="H3" i="1"/>
  <c r="H4" i="1"/>
  <c r="H5" i="1"/>
  <c r="H6" i="1"/>
  <c r="H7" i="1"/>
  <c r="H8" i="1"/>
  <c r="H9" i="1"/>
  <c r="H10" i="1"/>
  <c r="H11" i="1"/>
  <c r="H2" i="1"/>
  <c r="G3" i="1"/>
  <c r="G4" i="1"/>
  <c r="G5" i="1"/>
  <c r="G6" i="1"/>
  <c r="G7" i="1"/>
  <c r="G8" i="1"/>
  <c r="G9" i="1"/>
  <c r="G10" i="1"/>
  <c r="G11" i="1"/>
  <c r="G2" i="1"/>
  <c r="B14" i="2"/>
  <c r="C12" i="2"/>
  <c r="C13" i="2" s="1"/>
  <c r="B12" i="2"/>
  <c r="B13" i="2" s="1"/>
  <c r="E16" i="2"/>
  <c r="D16" i="2"/>
  <c r="E14" i="2"/>
  <c r="D14" i="2"/>
  <c r="E12" i="2"/>
  <c r="E13" i="2" s="1"/>
  <c r="D12" i="2"/>
  <c r="D13" i="2" s="1"/>
  <c r="D15" i="2" s="1"/>
  <c r="C16" i="2"/>
  <c r="B16" i="2"/>
  <c r="C14" i="2" l="1"/>
  <c r="C15" i="2"/>
  <c r="C17" i="2" s="1"/>
  <c r="D17" i="2"/>
  <c r="E15" i="2"/>
  <c r="E17" i="2" s="1"/>
  <c r="B15" i="2"/>
  <c r="B17" i="2" s="1"/>
</calcChain>
</file>

<file path=xl/sharedStrings.xml><?xml version="1.0" encoding="utf-8"?>
<sst xmlns="http://schemas.openxmlformats.org/spreadsheetml/2006/main" count="105" uniqueCount="68">
  <si>
    <t>Lieferant</t>
  </si>
  <si>
    <t>Lieferung am</t>
  </si>
  <si>
    <t>Verspätete 
Lieferung
in Tagen</t>
  </si>
  <si>
    <t>Fehlerhafte 
Lieferung</t>
  </si>
  <si>
    <t>Aller KG</t>
  </si>
  <si>
    <t>05.01.20xx</t>
  </si>
  <si>
    <t>Menzel GmbH</t>
  </si>
  <si>
    <t>07.01.20xx</t>
  </si>
  <si>
    <t>09.01.20xx</t>
  </si>
  <si>
    <t>Schlatter KG</t>
  </si>
  <si>
    <t>Holzwurm AG</t>
  </si>
  <si>
    <t>13.01.20xx</t>
  </si>
  <si>
    <t>Holzhandel Schwarz KG</t>
  </si>
  <si>
    <t>14.01.20xx</t>
  </si>
  <si>
    <t>Metall-Bursig AG</t>
  </si>
  <si>
    <t>16.01.20xx</t>
  </si>
  <si>
    <t>20.01.20xx</t>
  </si>
  <si>
    <t>23.01.20xx</t>
  </si>
  <si>
    <t>24.01.20xx</t>
  </si>
  <si>
    <t>Bracht e.K.</t>
  </si>
  <si>
    <t>27.01.20xx</t>
  </si>
  <si>
    <t>30.01.20xx</t>
  </si>
  <si>
    <t>03.02.20xx</t>
  </si>
  <si>
    <t>Holzwerk GmbH</t>
  </si>
  <si>
    <t>05.02.20xx</t>
  </si>
  <si>
    <t>Stoff- und Leder KG</t>
  </si>
  <si>
    <t>07.02.20xx</t>
  </si>
  <si>
    <t>Metall und Zubehör KG</t>
  </si>
  <si>
    <t>10.02.20xx</t>
  </si>
  <si>
    <t>13.02.20xx</t>
  </si>
  <si>
    <t>17.02.20xx</t>
  </si>
  <si>
    <t>20.02.20xx</t>
  </si>
  <si>
    <t>24.02.20xx</t>
  </si>
  <si>
    <t>03.03.20xx</t>
  </si>
  <si>
    <t>05.03.20xx</t>
  </si>
  <si>
    <t>11.03.20xx</t>
  </si>
  <si>
    <t>14.03.20xx</t>
  </si>
  <si>
    <t>24.03.20xx</t>
  </si>
  <si>
    <t>Verspätete Lieferungen in Tagen</t>
  </si>
  <si>
    <t>Summe</t>
  </si>
  <si>
    <t>Anzahl der Lieferungen</t>
  </si>
  <si>
    <t>Anzahl der fehlerhaften Lieferungen</t>
  </si>
  <si>
    <t>ab Stück</t>
  </si>
  <si>
    <t>Kondition</t>
  </si>
  <si>
    <t>Rabatt</t>
  </si>
  <si>
    <t>Skonto</t>
  </si>
  <si>
    <r>
      <t>Bezugskosten</t>
    </r>
    <r>
      <rPr>
        <sz val="12"/>
        <color theme="1"/>
        <rFont val="Calibri"/>
        <family val="2"/>
        <scheme val="minor"/>
      </rPr>
      <t xml:space="preserve"> </t>
    </r>
  </si>
  <si>
    <t>Bestellmenge in Stück</t>
  </si>
  <si>
    <t>Listeneinkaufspreis</t>
  </si>
  <si>
    <t>- Lieferrabatt</t>
  </si>
  <si>
    <t>= Zieleinkaufspreis</t>
  </si>
  <si>
    <t>- Lieferskonto</t>
  </si>
  <si>
    <t>= Bareinkaufspreis</t>
  </si>
  <si>
    <t>+ Bezugskosten</t>
  </si>
  <si>
    <t>= Einstandspreis</t>
  </si>
  <si>
    <t>Anforderungskriterien</t>
  </si>
  <si>
    <t>Qualität</t>
  </si>
  <si>
    <t>fehlerhafte Lieferungen</t>
  </si>
  <si>
    <t>Garantie</t>
  </si>
  <si>
    <t>Liefertermintreue</t>
  </si>
  <si>
    <t>Ersatzteillagerung</t>
  </si>
  <si>
    <t>Lieferzeit</t>
  </si>
  <si>
    <t>Summen (Punkte)</t>
  </si>
  <si>
    <t>Note</t>
  </si>
  <si>
    <t>Punkte</t>
  </si>
  <si>
    <t>Gewichtung der
 Kriterien</t>
  </si>
  <si>
    <t>LF04-LS04_quantitativer Angebotsvergleich</t>
  </si>
  <si>
    <r>
      <t xml:space="preserve">Begründung der Entscheidung:
</t>
    </r>
    <r>
      <rPr>
        <sz val="11"/>
        <color theme="1"/>
        <rFont val="Calibri"/>
        <family val="2"/>
        <scheme val="minor"/>
      </rPr>
      <t>Aufgrund des qualitativen Angebotsvergleichs entspricht die Aller KG unseren Vorstellungen besser, da sie in der Summe die höhere Punktzahl erreicht</t>
    </r>
    <r>
      <rPr>
        <b/>
        <sz val="11"/>
        <color theme="1"/>
        <rFont val="Calibri"/>
        <family val="2"/>
        <scheme val="minor"/>
      </rPr>
      <t xml:space="preserve">.
</t>
    </r>
    <r>
      <rPr>
        <sz val="11"/>
        <color theme="1"/>
        <rFont val="Calibri"/>
        <family val="2"/>
        <scheme val="minor"/>
      </rPr>
      <t>Bei einer Bestellmenge von 500 Stück gewinnt auch die Aller KG den quantitativen Preisvergleich. In diesem Fall ist ihr eindeutig der Vorzug zu geben. 
Bei einer Lieferung von 100 Stück ist die Menzel GmbH jedoch günstiger. Hier muss überprüft und entschieden werden, ob dieser Preisvorteil wichtiger ist als die qualitativen Kriterien.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</si>
</sst>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 _€_-;\-* #,##0.00\ _€_-;_-* &quot;-&quot;??\ _€_-;_-@_-"/>
    <numFmt numFmtId="165" formatCode="_-* #,##0\ _€_-;\-* #,##0\ _€_-;_-* &quot;-&quot;??\ _€_-;_-@_-"/>
  </numFmts>
  <fonts count="7" x14ac:knownFonts="1">
    <font>
      <sz val="11"/>
      <color theme="1"/>
      <name val="Calibri"/>
      <family val="2"/>
      <scheme val="minor"/>
    </font>
    <font>
      <sz val="11"/>
      <color rgb="FF000000"/>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46">
    <xf numFmtId="0" fontId="0" fillId="0" borderId="0" xfId="0"/>
    <xf numFmtId="0" fontId="0" fillId="2" borderId="1" xfId="0" applyFont="1" applyFill="1" applyBorder="1" applyAlignment="1">
      <alignment wrapText="1"/>
    </xf>
    <xf numFmtId="0" fontId="0" fillId="2" borderId="1" xfId="0" applyFill="1" applyBorder="1" applyAlignment="1">
      <alignment horizontal="center"/>
    </xf>
    <xf numFmtId="0" fontId="0" fillId="2" borderId="1" xfId="0" applyFill="1" applyBorder="1" applyAlignment="1">
      <alignment horizontal="center" wrapText="1"/>
    </xf>
    <xf numFmtId="0" fontId="0" fillId="0" borderId="2" xfId="0" applyFont="1" applyBorder="1"/>
    <xf numFmtId="14" fontId="0" fillId="0" borderId="1"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Font="1" applyFill="1" applyBorder="1" applyAlignment="1">
      <alignment wrapText="1"/>
    </xf>
    <xf numFmtId="14" fontId="0" fillId="0" borderId="1" xfId="0" applyNumberFormat="1" applyFill="1" applyBorder="1" applyAlignment="1">
      <alignment horizontal="center"/>
    </xf>
    <xf numFmtId="0" fontId="0" fillId="0" borderId="2" xfId="0" applyFont="1" applyBorder="1" applyAlignment="1">
      <alignment vertical="center" wrapText="1"/>
    </xf>
    <xf numFmtId="0" fontId="0" fillId="0" borderId="2" xfId="0" applyFont="1" applyFill="1" applyBorder="1"/>
    <xf numFmtId="0" fontId="0" fillId="0" borderId="4" xfId="0" applyFont="1" applyFill="1" applyBorder="1"/>
    <xf numFmtId="14" fontId="0" fillId="0" borderId="5"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4" fillId="0" borderId="0" xfId="0" applyFont="1"/>
    <xf numFmtId="0" fontId="0" fillId="0" borderId="7" xfId="0" applyBorder="1" applyAlignment="1">
      <alignment horizontal="center"/>
    </xf>
    <xf numFmtId="0" fontId="4" fillId="0" borderId="1" xfId="0" applyFont="1" applyBorder="1"/>
    <xf numFmtId="0" fontId="0" fillId="0" borderId="1" xfId="0" applyBorder="1"/>
    <xf numFmtId="9" fontId="0" fillId="0" borderId="1" xfId="3" applyFont="1" applyBorder="1"/>
    <xf numFmtId="44" fontId="0" fillId="0" borderId="1" xfId="2" applyFont="1" applyBorder="1"/>
    <xf numFmtId="0" fontId="4" fillId="0" borderId="0" xfId="0" applyFont="1" applyFill="1" applyBorder="1"/>
    <xf numFmtId="0" fontId="3" fillId="0" borderId="1" xfId="0" applyFont="1" applyBorder="1"/>
    <xf numFmtId="0" fontId="0" fillId="0" borderId="1" xfId="0" quotePrefix="1" applyBorder="1"/>
    <xf numFmtId="0" fontId="3" fillId="2" borderId="1" xfId="0" applyFont="1" applyFill="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0" fillId="0" borderId="7" xfId="0" applyBorder="1" applyAlignment="1">
      <alignment horizontal="center"/>
    </xf>
    <xf numFmtId="0" fontId="4" fillId="0" borderId="1" xfId="0" applyFont="1" applyBorder="1" applyAlignment="1">
      <alignment horizontal="left" vertical="center" wrapText="1"/>
    </xf>
    <xf numFmtId="0" fontId="3" fillId="2" borderId="1"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left" vertical="top"/>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vertical="center" wrapText="1"/>
    </xf>
    <xf numFmtId="43" fontId="0" fillId="2" borderId="1" xfId="0" applyNumberFormat="1" applyFill="1" applyBorder="1"/>
    <xf numFmtId="0" fontId="6" fillId="0" borderId="1" xfId="0" applyFont="1" applyBorder="1" applyAlignment="1">
      <alignment horizontal="left" vertical="top" wrapText="1"/>
    </xf>
    <xf numFmtId="165" fontId="0" fillId="0" borderId="1" xfId="1" applyNumberFormat="1" applyFont="1" applyBorder="1"/>
  </cellXfs>
  <cellStyles count="4">
    <cellStyle name="Komma" xfId="1" builtinId="3"/>
    <cellStyle name="Prozent" xfId="3"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election activeCell="C21" sqref="C21"/>
    </sheetView>
  </sheetViews>
  <sheetFormatPr baseColWidth="10" defaultRowHeight="15" x14ac:dyDescent="0.25"/>
  <cols>
    <col min="1" max="1" width="22.85546875" customWidth="1"/>
    <col min="2" max="2" width="15.7109375" customWidth="1"/>
    <col min="3" max="3" width="16.42578125" customWidth="1"/>
    <col min="4" max="4" width="14.7109375" customWidth="1"/>
    <col min="5" max="5" width="14.28515625" customWidth="1"/>
  </cols>
  <sheetData>
    <row r="1" spans="1:5" ht="15.75" x14ac:dyDescent="0.25">
      <c r="A1" s="22" t="s">
        <v>66</v>
      </c>
    </row>
    <row r="2" spans="1:5" ht="15.75" x14ac:dyDescent="0.25">
      <c r="A2" s="22"/>
      <c r="B2" s="34" t="s">
        <v>6</v>
      </c>
      <c r="C2" s="34"/>
      <c r="D2" s="34" t="s">
        <v>4</v>
      </c>
      <c r="E2" s="34"/>
    </row>
    <row r="3" spans="1:5" ht="15.75" x14ac:dyDescent="0.25">
      <c r="A3" s="22"/>
      <c r="B3" s="23" t="s">
        <v>42</v>
      </c>
      <c r="C3" s="23" t="s">
        <v>43</v>
      </c>
      <c r="D3" s="23" t="s">
        <v>42</v>
      </c>
      <c r="E3" s="23" t="s">
        <v>43</v>
      </c>
    </row>
    <row r="4" spans="1:5" ht="15.75" x14ac:dyDescent="0.25">
      <c r="A4" s="24" t="s">
        <v>44</v>
      </c>
      <c r="B4" s="25">
        <v>750</v>
      </c>
      <c r="C4" s="26">
        <v>0.1</v>
      </c>
      <c r="D4" s="25">
        <v>200</v>
      </c>
      <c r="E4" s="26">
        <v>0.2</v>
      </c>
    </row>
    <row r="5" spans="1:5" ht="15.75" x14ac:dyDescent="0.25">
      <c r="A5" s="24" t="s">
        <v>45</v>
      </c>
      <c r="B5" s="25"/>
      <c r="C5" s="26">
        <v>0.02</v>
      </c>
      <c r="D5" s="25"/>
      <c r="E5" s="26">
        <v>0.03</v>
      </c>
    </row>
    <row r="6" spans="1:5" x14ac:dyDescent="0.25">
      <c r="A6" s="35" t="s">
        <v>46</v>
      </c>
      <c r="B6" s="25">
        <v>0</v>
      </c>
      <c r="C6" s="27">
        <v>325</v>
      </c>
      <c r="D6" s="25">
        <v>0</v>
      </c>
      <c r="E6" s="27">
        <v>3.49</v>
      </c>
    </row>
    <row r="7" spans="1:5" x14ac:dyDescent="0.25">
      <c r="A7" s="35"/>
      <c r="B7" s="25">
        <v>750</v>
      </c>
      <c r="C7" s="27">
        <v>0</v>
      </c>
      <c r="D7" s="25">
        <v>150</v>
      </c>
      <c r="E7" s="27">
        <v>0</v>
      </c>
    </row>
    <row r="8" spans="1:5" ht="15.75" x14ac:dyDescent="0.25">
      <c r="A8" s="28"/>
    </row>
    <row r="9" spans="1:5" x14ac:dyDescent="0.25">
      <c r="A9" s="25"/>
      <c r="B9" s="36" t="s">
        <v>6</v>
      </c>
      <c r="C9" s="36"/>
      <c r="D9" s="36" t="s">
        <v>4</v>
      </c>
      <c r="E9" s="36"/>
    </row>
    <row r="10" spans="1:5" x14ac:dyDescent="0.25">
      <c r="A10" s="29" t="s">
        <v>47</v>
      </c>
      <c r="B10" s="29">
        <v>100</v>
      </c>
      <c r="C10" s="29">
        <v>500</v>
      </c>
      <c r="D10" s="29">
        <v>100</v>
      </c>
      <c r="E10" s="29">
        <v>500</v>
      </c>
    </row>
    <row r="11" spans="1:5" x14ac:dyDescent="0.25">
      <c r="A11" s="25" t="s">
        <v>48</v>
      </c>
      <c r="B11" s="27">
        <v>240</v>
      </c>
      <c r="C11" s="27">
        <v>240</v>
      </c>
      <c r="D11" s="27">
        <v>290</v>
      </c>
      <c r="E11" s="27">
        <v>290</v>
      </c>
    </row>
    <row r="12" spans="1:5" x14ac:dyDescent="0.25">
      <c r="A12" s="30" t="s">
        <v>49</v>
      </c>
      <c r="B12" s="27">
        <f>IF(B10&gt;=$B$4,$C$4*B11,0)</f>
        <v>0</v>
      </c>
      <c r="C12" s="27">
        <f>IF(C10&gt;=$B$4,$C$4*C11,0)</f>
        <v>0</v>
      </c>
      <c r="D12" s="27">
        <f>IF(D10&gt;=$D$4,$E$4*D11,0)</f>
        <v>0</v>
      </c>
      <c r="E12" s="27">
        <f>IF(E10&gt;=$D$4,$E$4*E11,0)</f>
        <v>58</v>
      </c>
    </row>
    <row r="13" spans="1:5" x14ac:dyDescent="0.25">
      <c r="A13" s="30" t="s">
        <v>50</v>
      </c>
      <c r="B13" s="27">
        <f>B11-B12</f>
        <v>240</v>
      </c>
      <c r="C13" s="27">
        <f>C11-C12</f>
        <v>240</v>
      </c>
      <c r="D13" s="27">
        <f t="shared" ref="D13:E13" si="0">D11-D12</f>
        <v>290</v>
      </c>
      <c r="E13" s="27">
        <f t="shared" si="0"/>
        <v>232</v>
      </c>
    </row>
    <row r="14" spans="1:5" x14ac:dyDescent="0.25">
      <c r="A14" s="30" t="s">
        <v>51</v>
      </c>
      <c r="B14" s="27">
        <f>$C$5*B13</f>
        <v>4.8</v>
      </c>
      <c r="C14" s="27">
        <f>$C$5*C13</f>
        <v>4.8</v>
      </c>
      <c r="D14" s="27">
        <f>$E$5*D13</f>
        <v>8.6999999999999993</v>
      </c>
      <c r="E14" s="27">
        <f>$E$5*E13</f>
        <v>6.96</v>
      </c>
    </row>
    <row r="15" spans="1:5" x14ac:dyDescent="0.25">
      <c r="A15" s="30" t="s">
        <v>52</v>
      </c>
      <c r="B15" s="27">
        <f>B13-B14</f>
        <v>235.2</v>
      </c>
      <c r="C15" s="27">
        <f>C13-C14</f>
        <v>235.2</v>
      </c>
      <c r="D15" s="27">
        <f t="shared" ref="D15:E15" si="1">D13-D14</f>
        <v>281.3</v>
      </c>
      <c r="E15" s="27">
        <f t="shared" si="1"/>
        <v>225.04</v>
      </c>
    </row>
    <row r="16" spans="1:5" x14ac:dyDescent="0.25">
      <c r="A16" s="30" t="s">
        <v>53</v>
      </c>
      <c r="B16" s="27">
        <f>IF(B10&gt;=$B$7,$C$7,$C$6/B10)</f>
        <v>3.25</v>
      </c>
      <c r="C16" s="27">
        <f>IF(C10&gt;=$B$7,$C$7,$C$6/C10)</f>
        <v>0.65</v>
      </c>
      <c r="D16" s="27">
        <f>IF(D10&gt;=$D$7,$E$7,$E$6)</f>
        <v>3.49</v>
      </c>
      <c r="E16" s="27">
        <f>IF(E10&gt;=$D$7,$E$7,$E$6)</f>
        <v>0</v>
      </c>
    </row>
    <row r="17" spans="1:5" x14ac:dyDescent="0.25">
      <c r="A17" s="30" t="s">
        <v>54</v>
      </c>
      <c r="B17" s="27">
        <f>B15+B16</f>
        <v>238.45</v>
      </c>
      <c r="C17" s="27">
        <f t="shared" ref="C17:E17" si="2">C15+C16</f>
        <v>235.85</v>
      </c>
      <c r="D17" s="27">
        <f t="shared" si="2"/>
        <v>284.79000000000002</v>
      </c>
      <c r="E17" s="27">
        <f t="shared" si="2"/>
        <v>225.04</v>
      </c>
    </row>
  </sheetData>
  <mergeCells count="5">
    <mergeCell ref="B2:C2"/>
    <mergeCell ref="D2:E2"/>
    <mergeCell ref="A6:A7"/>
    <mergeCell ref="B9:C9"/>
    <mergeCell ref="D9:E9"/>
  </mergeCells>
  <pageMargins left="0.7" right="0.7" top="0.78740157499999996" bottom="0.78740157499999996" header="0.3" footer="0.3"/>
  <pageSetup paperSize="9" orientation="portrait" horizontalDpi="0" verticalDpi="0" r:id="rId1"/>
  <ignoredErrors>
    <ignoredError sqref="B14:E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workbookViewId="0">
      <selection activeCell="G16" sqref="G16"/>
    </sheetView>
  </sheetViews>
  <sheetFormatPr baseColWidth="10" defaultRowHeight="15" x14ac:dyDescent="0.25"/>
  <cols>
    <col min="1" max="1" width="24.140625" customWidth="1"/>
    <col min="2" max="2" width="12.5703125" bestFit="1" customWidth="1"/>
    <col min="3" max="3" width="11.5703125" customWidth="1"/>
    <col min="5" max="5" width="5.140625" customWidth="1"/>
    <col min="6" max="6" width="22.28515625" customWidth="1"/>
    <col min="7" max="8" width="19.28515625" customWidth="1"/>
    <col min="9" max="9" width="22.5703125" customWidth="1"/>
  </cols>
  <sheetData>
    <row r="1" spans="1:9" ht="43.5" customHeight="1" x14ac:dyDescent="0.25">
      <c r="A1" s="1" t="s">
        <v>0</v>
      </c>
      <c r="B1" s="2" t="s">
        <v>1</v>
      </c>
      <c r="C1" s="3" t="s">
        <v>2</v>
      </c>
      <c r="D1" s="3" t="s">
        <v>3</v>
      </c>
      <c r="F1" s="16" t="s">
        <v>0</v>
      </c>
      <c r="G1" s="17" t="s">
        <v>40</v>
      </c>
      <c r="H1" s="17" t="s">
        <v>38</v>
      </c>
      <c r="I1" s="17" t="s">
        <v>41</v>
      </c>
    </row>
    <row r="2" spans="1:9" x14ac:dyDescent="0.25">
      <c r="A2" s="4" t="s">
        <v>4</v>
      </c>
      <c r="B2" s="5" t="s">
        <v>5</v>
      </c>
      <c r="C2" s="6">
        <v>1</v>
      </c>
      <c r="D2" s="7">
        <v>0</v>
      </c>
      <c r="F2" s="40" t="s">
        <v>4</v>
      </c>
      <c r="G2" s="41">
        <f>COUNTIF($A$2:$A$26,F2)</f>
        <v>4</v>
      </c>
      <c r="H2" s="41">
        <f>SUMIF($A$2:$A$26,F2,$C$2:$C$26)</f>
        <v>6</v>
      </c>
      <c r="I2" s="41">
        <f>SUMIF($A$2:$A$26,F2,$D$2:$D$26)</f>
        <v>0</v>
      </c>
    </row>
    <row r="3" spans="1:9" x14ac:dyDescent="0.25">
      <c r="A3" s="8" t="s">
        <v>6</v>
      </c>
      <c r="B3" s="5" t="s">
        <v>7</v>
      </c>
      <c r="C3" s="6">
        <v>5</v>
      </c>
      <c r="D3" s="7">
        <v>0</v>
      </c>
      <c r="F3" s="19" t="s">
        <v>19</v>
      </c>
      <c r="G3" s="20">
        <f t="shared" ref="G3:G11" si="0">COUNTIF($A$2:$A$26,F3)</f>
        <v>1</v>
      </c>
      <c r="H3" s="20">
        <f t="shared" ref="H3:H11" si="1">SUMIF($A$2:$A$26,F3,$C$2:$C$26)</f>
        <v>15</v>
      </c>
      <c r="I3" s="20">
        <f t="shared" ref="I3:I11" si="2">SUMIF($A$2:$A$26,F3,$D$2:$D$26)</f>
        <v>0</v>
      </c>
    </row>
    <row r="4" spans="1:9" x14ac:dyDescent="0.25">
      <c r="A4" s="4" t="s">
        <v>6</v>
      </c>
      <c r="B4" s="5" t="s">
        <v>8</v>
      </c>
      <c r="C4" s="6">
        <v>0</v>
      </c>
      <c r="D4" s="7">
        <v>0</v>
      </c>
      <c r="F4" s="21" t="s">
        <v>12</v>
      </c>
      <c r="G4" s="20">
        <f t="shared" si="0"/>
        <v>1</v>
      </c>
      <c r="H4" s="20">
        <f t="shared" si="1"/>
        <v>3</v>
      </c>
      <c r="I4" s="20">
        <f t="shared" si="2"/>
        <v>0</v>
      </c>
    </row>
    <row r="5" spans="1:9" x14ac:dyDescent="0.25">
      <c r="A5" s="8" t="s">
        <v>9</v>
      </c>
      <c r="B5" s="9" t="s">
        <v>8</v>
      </c>
      <c r="C5" s="6">
        <v>2</v>
      </c>
      <c r="D5" s="7">
        <v>0</v>
      </c>
      <c r="F5" s="21" t="s">
        <v>23</v>
      </c>
      <c r="G5" s="20">
        <f t="shared" si="0"/>
        <v>2</v>
      </c>
      <c r="H5" s="20">
        <f t="shared" si="1"/>
        <v>0</v>
      </c>
      <c r="I5" s="20">
        <f t="shared" si="2"/>
        <v>0</v>
      </c>
    </row>
    <row r="6" spans="1:9" x14ac:dyDescent="0.25">
      <c r="A6" s="4" t="s">
        <v>10</v>
      </c>
      <c r="B6" s="9" t="s">
        <v>11</v>
      </c>
      <c r="C6" s="6">
        <v>0</v>
      </c>
      <c r="D6" s="7">
        <v>0</v>
      </c>
      <c r="F6" s="19" t="s">
        <v>10</v>
      </c>
      <c r="G6" s="20">
        <f t="shared" si="0"/>
        <v>3</v>
      </c>
      <c r="H6" s="20">
        <f t="shared" si="1"/>
        <v>1</v>
      </c>
      <c r="I6" s="20">
        <f t="shared" si="2"/>
        <v>0</v>
      </c>
    </row>
    <row r="7" spans="1:9" x14ac:dyDescent="0.25">
      <c r="A7" s="8" t="s">
        <v>12</v>
      </c>
      <c r="B7" s="9" t="s">
        <v>13</v>
      </c>
      <c r="C7" s="6">
        <v>3</v>
      </c>
      <c r="D7" s="7">
        <v>0</v>
      </c>
      <c r="F7" s="42" t="s">
        <v>6</v>
      </c>
      <c r="G7" s="41">
        <f t="shared" si="0"/>
        <v>6</v>
      </c>
      <c r="H7" s="41">
        <f t="shared" si="1"/>
        <v>6</v>
      </c>
      <c r="I7" s="41">
        <f t="shared" si="2"/>
        <v>1</v>
      </c>
    </row>
    <row r="8" spans="1:9" x14ac:dyDescent="0.25">
      <c r="A8" s="4" t="s">
        <v>14</v>
      </c>
      <c r="B8" s="9" t="s">
        <v>15</v>
      </c>
      <c r="C8" s="6">
        <v>0</v>
      </c>
      <c r="D8" s="7">
        <v>0</v>
      </c>
      <c r="F8" s="21" t="s">
        <v>27</v>
      </c>
      <c r="G8" s="20">
        <f t="shared" si="0"/>
        <v>2</v>
      </c>
      <c r="H8" s="20">
        <f t="shared" si="1"/>
        <v>0</v>
      </c>
      <c r="I8" s="20">
        <f t="shared" si="2"/>
        <v>2</v>
      </c>
    </row>
    <row r="9" spans="1:9" x14ac:dyDescent="0.25">
      <c r="A9" s="4" t="s">
        <v>4</v>
      </c>
      <c r="B9" s="9" t="s">
        <v>16</v>
      </c>
      <c r="C9" s="6">
        <v>0</v>
      </c>
      <c r="D9" s="7">
        <v>0</v>
      </c>
      <c r="F9" s="19" t="s">
        <v>14</v>
      </c>
      <c r="G9" s="20">
        <f t="shared" si="0"/>
        <v>1</v>
      </c>
      <c r="H9" s="20">
        <f t="shared" si="1"/>
        <v>0</v>
      </c>
      <c r="I9" s="20">
        <f t="shared" si="2"/>
        <v>0</v>
      </c>
    </row>
    <row r="10" spans="1:9" x14ac:dyDescent="0.25">
      <c r="A10" s="8" t="s">
        <v>6</v>
      </c>
      <c r="B10" s="5" t="s">
        <v>17</v>
      </c>
      <c r="C10" s="6">
        <v>0</v>
      </c>
      <c r="D10" s="7">
        <v>1</v>
      </c>
      <c r="F10" s="21" t="s">
        <v>9</v>
      </c>
      <c r="G10" s="20">
        <f t="shared" si="0"/>
        <v>3</v>
      </c>
      <c r="H10" s="20">
        <f t="shared" si="1"/>
        <v>7</v>
      </c>
      <c r="I10" s="20">
        <f t="shared" si="2"/>
        <v>0</v>
      </c>
    </row>
    <row r="11" spans="1:9" x14ac:dyDescent="0.25">
      <c r="A11" s="4" t="s">
        <v>6</v>
      </c>
      <c r="B11" s="5" t="s">
        <v>18</v>
      </c>
      <c r="C11" s="6">
        <v>0</v>
      </c>
      <c r="D11" s="7">
        <v>0</v>
      </c>
      <c r="F11" s="21" t="s">
        <v>25</v>
      </c>
      <c r="G11" s="20">
        <f t="shared" si="0"/>
        <v>2</v>
      </c>
      <c r="H11" s="20">
        <f t="shared" si="1"/>
        <v>0</v>
      </c>
      <c r="I11" s="20">
        <f t="shared" si="2"/>
        <v>1</v>
      </c>
    </row>
    <row r="12" spans="1:9" x14ac:dyDescent="0.25">
      <c r="A12" s="4" t="s">
        <v>19</v>
      </c>
      <c r="B12" s="5" t="s">
        <v>20</v>
      </c>
      <c r="C12" s="6">
        <v>15</v>
      </c>
      <c r="D12" s="7">
        <v>0</v>
      </c>
      <c r="F12" s="18" t="s">
        <v>39</v>
      </c>
      <c r="G12" s="16"/>
      <c r="H12" s="16"/>
      <c r="I12" s="16"/>
    </row>
    <row r="13" spans="1:9" x14ac:dyDescent="0.25">
      <c r="A13" s="4" t="s">
        <v>10</v>
      </c>
      <c r="B13" s="5" t="s">
        <v>21</v>
      </c>
      <c r="C13" s="6">
        <v>0</v>
      </c>
      <c r="D13" s="7">
        <v>0</v>
      </c>
    </row>
    <row r="14" spans="1:9" x14ac:dyDescent="0.25">
      <c r="A14" s="8" t="s">
        <v>9</v>
      </c>
      <c r="B14" s="5" t="s">
        <v>22</v>
      </c>
      <c r="C14" s="6">
        <v>4</v>
      </c>
      <c r="D14" s="7">
        <v>0</v>
      </c>
    </row>
    <row r="15" spans="1:9" x14ac:dyDescent="0.25">
      <c r="A15" s="10" t="s">
        <v>23</v>
      </c>
      <c r="B15" s="5" t="s">
        <v>24</v>
      </c>
      <c r="C15" s="6">
        <v>0</v>
      </c>
      <c r="D15" s="7">
        <v>0</v>
      </c>
    </row>
    <row r="16" spans="1:9" x14ac:dyDescent="0.25">
      <c r="A16" s="10" t="s">
        <v>25</v>
      </c>
      <c r="B16" s="5" t="s">
        <v>26</v>
      </c>
      <c r="C16" s="6">
        <v>0</v>
      </c>
      <c r="D16" s="7">
        <v>0</v>
      </c>
    </row>
    <row r="17" spans="1:4" x14ac:dyDescent="0.25">
      <c r="A17" s="10" t="s">
        <v>27</v>
      </c>
      <c r="B17" s="5" t="s">
        <v>28</v>
      </c>
      <c r="C17" s="6">
        <v>0</v>
      </c>
      <c r="D17" s="7">
        <v>1</v>
      </c>
    </row>
    <row r="18" spans="1:4" x14ac:dyDescent="0.25">
      <c r="A18" s="4" t="s">
        <v>4</v>
      </c>
      <c r="B18" s="5" t="s">
        <v>29</v>
      </c>
      <c r="C18" s="6">
        <v>0</v>
      </c>
      <c r="D18" s="7">
        <v>0</v>
      </c>
    </row>
    <row r="19" spans="1:4" x14ac:dyDescent="0.25">
      <c r="A19" s="8" t="s">
        <v>6</v>
      </c>
      <c r="B19" s="5" t="s">
        <v>30</v>
      </c>
      <c r="C19" s="6">
        <v>1</v>
      </c>
      <c r="D19" s="7">
        <v>0</v>
      </c>
    </row>
    <row r="20" spans="1:4" x14ac:dyDescent="0.25">
      <c r="A20" s="10" t="s">
        <v>27</v>
      </c>
      <c r="B20" s="5" t="s">
        <v>31</v>
      </c>
      <c r="C20" s="6">
        <v>0</v>
      </c>
      <c r="D20" s="7">
        <v>1</v>
      </c>
    </row>
    <row r="21" spans="1:4" x14ac:dyDescent="0.25">
      <c r="A21" s="4" t="s">
        <v>4</v>
      </c>
      <c r="B21" s="5" t="s">
        <v>32</v>
      </c>
      <c r="C21" s="6">
        <v>5</v>
      </c>
      <c r="D21" s="7">
        <v>0</v>
      </c>
    </row>
    <row r="22" spans="1:4" x14ac:dyDescent="0.25">
      <c r="A22" s="8" t="s">
        <v>6</v>
      </c>
      <c r="B22" s="5" t="s">
        <v>33</v>
      </c>
      <c r="C22" s="6">
        <v>0</v>
      </c>
      <c r="D22" s="7">
        <v>0</v>
      </c>
    </row>
    <row r="23" spans="1:4" x14ac:dyDescent="0.25">
      <c r="A23" s="4" t="s">
        <v>9</v>
      </c>
      <c r="B23" s="5" t="s">
        <v>34</v>
      </c>
      <c r="C23" s="6">
        <v>1</v>
      </c>
      <c r="D23" s="7">
        <v>0</v>
      </c>
    </row>
    <row r="24" spans="1:4" x14ac:dyDescent="0.25">
      <c r="A24" s="4" t="s">
        <v>10</v>
      </c>
      <c r="B24" s="5" t="s">
        <v>35</v>
      </c>
      <c r="C24" s="6">
        <v>1</v>
      </c>
      <c r="D24" s="7">
        <v>0</v>
      </c>
    </row>
    <row r="25" spans="1:4" x14ac:dyDescent="0.25">
      <c r="A25" s="11" t="s">
        <v>23</v>
      </c>
      <c r="B25" s="5" t="s">
        <v>36</v>
      </c>
      <c r="C25" s="6">
        <v>0</v>
      </c>
      <c r="D25" s="7">
        <v>0</v>
      </c>
    </row>
    <row r="26" spans="1:4" ht="15.75" thickBot="1" x14ac:dyDescent="0.3">
      <c r="A26" s="12" t="s">
        <v>25</v>
      </c>
      <c r="B26" s="13" t="s">
        <v>37</v>
      </c>
      <c r="C26" s="14">
        <v>0</v>
      </c>
      <c r="D26" s="15">
        <v>1</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tabSelected="1" workbookViewId="0">
      <selection activeCell="H8" sqref="H8"/>
    </sheetView>
  </sheetViews>
  <sheetFormatPr baseColWidth="10" defaultRowHeight="15" x14ac:dyDescent="0.25"/>
  <cols>
    <col min="1" max="1" width="22.5703125" bestFit="1" customWidth="1"/>
    <col min="2" max="2" width="17.5703125" customWidth="1"/>
  </cols>
  <sheetData>
    <row r="1" spans="1:6" x14ac:dyDescent="0.25">
      <c r="A1" s="37"/>
      <c r="B1" s="38"/>
      <c r="C1" s="36" t="s">
        <v>6</v>
      </c>
      <c r="D1" s="36"/>
      <c r="E1" s="36" t="s">
        <v>4</v>
      </c>
      <c r="F1" s="36"/>
    </row>
    <row r="2" spans="1:6" ht="30" x14ac:dyDescent="0.25">
      <c r="A2" s="32" t="s">
        <v>55</v>
      </c>
      <c r="B2" s="33" t="s">
        <v>65</v>
      </c>
      <c r="C2" s="32" t="s">
        <v>63</v>
      </c>
      <c r="D2" s="31" t="s">
        <v>64</v>
      </c>
      <c r="E2" s="32" t="s">
        <v>63</v>
      </c>
      <c r="F2" s="31" t="s">
        <v>64</v>
      </c>
    </row>
    <row r="3" spans="1:6" x14ac:dyDescent="0.25">
      <c r="A3" s="25" t="s">
        <v>56</v>
      </c>
      <c r="B3" s="45">
        <v>35</v>
      </c>
      <c r="C3" s="25">
        <v>3</v>
      </c>
      <c r="D3" s="43">
        <f>B3*C3</f>
        <v>105</v>
      </c>
      <c r="E3" s="25">
        <v>4</v>
      </c>
      <c r="F3" s="43">
        <f>B3*E3</f>
        <v>140</v>
      </c>
    </row>
    <row r="4" spans="1:6" x14ac:dyDescent="0.25">
      <c r="A4" s="25" t="s">
        <v>57</v>
      </c>
      <c r="B4" s="45">
        <v>5</v>
      </c>
      <c r="C4" s="25">
        <v>3</v>
      </c>
      <c r="D4" s="43">
        <f t="shared" ref="D4:D8" si="0">B4*C4</f>
        <v>15</v>
      </c>
      <c r="E4" s="25">
        <v>4</v>
      </c>
      <c r="F4" s="43">
        <f t="shared" ref="F4:F8" si="1">B4*E4</f>
        <v>20</v>
      </c>
    </row>
    <row r="5" spans="1:6" x14ac:dyDescent="0.25">
      <c r="A5" s="25" t="s">
        <v>58</v>
      </c>
      <c r="B5" s="45">
        <v>10</v>
      </c>
      <c r="C5" s="25">
        <v>3</v>
      </c>
      <c r="D5" s="43">
        <f t="shared" si="0"/>
        <v>30</v>
      </c>
      <c r="E5" s="25">
        <v>4</v>
      </c>
      <c r="F5" s="43">
        <f t="shared" si="1"/>
        <v>40</v>
      </c>
    </row>
    <row r="6" spans="1:6" x14ac:dyDescent="0.25">
      <c r="A6" s="25" t="s">
        <v>59</v>
      </c>
      <c r="B6" s="45">
        <v>10</v>
      </c>
      <c r="C6" s="25">
        <v>3</v>
      </c>
      <c r="D6" s="43">
        <f t="shared" si="0"/>
        <v>30</v>
      </c>
      <c r="E6" s="25">
        <v>2</v>
      </c>
      <c r="F6" s="43">
        <f t="shared" si="1"/>
        <v>20</v>
      </c>
    </row>
    <row r="7" spans="1:6" x14ac:dyDescent="0.25">
      <c r="A7" s="25" t="s">
        <v>60</v>
      </c>
      <c r="B7" s="45">
        <v>25</v>
      </c>
      <c r="C7" s="25">
        <v>2</v>
      </c>
      <c r="D7" s="43">
        <f t="shared" si="0"/>
        <v>50</v>
      </c>
      <c r="E7" s="25">
        <v>4</v>
      </c>
      <c r="F7" s="43">
        <f t="shared" si="1"/>
        <v>100</v>
      </c>
    </row>
    <row r="8" spans="1:6" x14ac:dyDescent="0.25">
      <c r="A8" s="25" t="s">
        <v>61</v>
      </c>
      <c r="B8" s="45">
        <v>15</v>
      </c>
      <c r="C8" s="25">
        <v>4</v>
      </c>
      <c r="D8" s="43">
        <f t="shared" si="0"/>
        <v>60</v>
      </c>
      <c r="E8" s="25">
        <v>0</v>
      </c>
      <c r="F8" s="43">
        <f t="shared" si="1"/>
        <v>0</v>
      </c>
    </row>
    <row r="9" spans="1:6" x14ac:dyDescent="0.25">
      <c r="A9" s="25" t="s">
        <v>62</v>
      </c>
      <c r="B9" s="45">
        <f>SUM(B3:B8)</f>
        <v>100</v>
      </c>
      <c r="C9" s="25"/>
      <c r="D9" s="43">
        <f>SUM(D3:D8)</f>
        <v>290</v>
      </c>
      <c r="E9" s="25"/>
      <c r="F9" s="43">
        <f>SUM(F3:F8)</f>
        <v>320</v>
      </c>
    </row>
    <row r="11" spans="1:6" x14ac:dyDescent="0.25">
      <c r="A11" s="44" t="s">
        <v>67</v>
      </c>
      <c r="B11" s="39"/>
      <c r="C11" s="39"/>
      <c r="D11" s="39"/>
      <c r="E11" s="39"/>
      <c r="F11" s="39"/>
    </row>
    <row r="12" spans="1:6" x14ac:dyDescent="0.25">
      <c r="A12" s="39"/>
      <c r="B12" s="39"/>
      <c r="C12" s="39"/>
      <c r="D12" s="39"/>
      <c r="E12" s="39"/>
      <c r="F12" s="39"/>
    </row>
    <row r="13" spans="1:6" x14ac:dyDescent="0.25">
      <c r="A13" s="39"/>
      <c r="B13" s="39"/>
      <c r="C13" s="39"/>
      <c r="D13" s="39"/>
      <c r="E13" s="39"/>
      <c r="F13" s="39"/>
    </row>
    <row r="14" spans="1:6" x14ac:dyDescent="0.25">
      <c r="A14" s="39"/>
      <c r="B14" s="39"/>
      <c r="C14" s="39"/>
      <c r="D14" s="39"/>
      <c r="E14" s="39"/>
      <c r="F14" s="39"/>
    </row>
    <row r="15" spans="1:6" x14ac:dyDescent="0.25">
      <c r="A15" s="39"/>
      <c r="B15" s="39"/>
      <c r="C15" s="39"/>
      <c r="D15" s="39"/>
      <c r="E15" s="39"/>
      <c r="F15" s="39"/>
    </row>
    <row r="16" spans="1:6" x14ac:dyDescent="0.25">
      <c r="A16" s="39"/>
      <c r="B16" s="39"/>
      <c r="C16" s="39"/>
      <c r="D16" s="39"/>
      <c r="E16" s="39"/>
      <c r="F16" s="39"/>
    </row>
    <row r="17" spans="1:6" x14ac:dyDescent="0.25">
      <c r="A17" s="39"/>
      <c r="B17" s="39"/>
      <c r="C17" s="39"/>
      <c r="D17" s="39"/>
      <c r="E17" s="39"/>
      <c r="F17" s="39"/>
    </row>
  </sheetData>
  <mergeCells count="4">
    <mergeCell ref="C1:D1"/>
    <mergeCell ref="E1:F1"/>
    <mergeCell ref="A1:B1"/>
    <mergeCell ref="A11:F17"/>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quantitativer Angebotsvergleich</vt:lpstr>
      <vt:lpstr>Lieferantendatei</vt:lpstr>
      <vt:lpstr>qualitativer Angebotsvergleich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fagruen</dc:creator>
  <cp:lastModifiedBy>fagruen</cp:lastModifiedBy>
  <dcterms:created xsi:type="dcterms:W3CDTF">2016-12-08T10:43:05Z</dcterms:created>
  <dcterms:modified xsi:type="dcterms:W3CDTF">2018-11-30T10:55:07Z</dcterms:modified>
</cp:coreProperties>
</file>